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ebextensions/taskpanes.xml" ContentType="application/vnd.ms-office.webextensiontaskpanes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apr\Desktop\"/>
    </mc:Choice>
  </mc:AlternateContent>
  <xr:revisionPtr revIDLastSave="0" documentId="13_ncr:1_{D993DE90-B30E-43D5-AD51-C71F96F1F0F9}" xr6:coauthVersionLast="47" xr6:coauthVersionMax="47" xr10:uidLastSave="{00000000-0000-0000-0000-000000000000}"/>
  <bookViews>
    <workbookView xWindow="-120" yWindow="-120" windowWidth="20730" windowHeight="11160" xr2:uid="{178A8048-01C3-4C3B-890E-25F2F8E5CC97}"/>
  </bookViews>
  <sheets>
    <sheet name="Arkusz1" sheetId="1" r:id="rId1"/>
    <sheet name="Arkusz3" sheetId="3" r:id="rId2"/>
    <sheet name="Arkusz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37" i="1"/>
  <c r="C23" i="1"/>
  <c r="C22" i="1"/>
  <c r="C21" i="1"/>
  <c r="C20" i="1"/>
  <c r="J24" i="1"/>
  <c r="J23" i="1"/>
  <c r="J22" i="1"/>
  <c r="J21" i="1"/>
  <c r="J20" i="1"/>
  <c r="J19" i="1"/>
  <c r="J18" i="1"/>
  <c r="I24" i="1"/>
  <c r="I23" i="1"/>
  <c r="I22" i="1"/>
  <c r="I21" i="1"/>
  <c r="I20" i="1"/>
  <c r="I19" i="1"/>
  <c r="I18" i="1"/>
  <c r="H24" i="1"/>
  <c r="H23" i="1"/>
  <c r="H22" i="1"/>
  <c r="H21" i="1"/>
  <c r="H20" i="1"/>
  <c r="H19" i="1"/>
  <c r="H18" i="1"/>
  <c r="G24" i="1"/>
  <c r="G23" i="1"/>
  <c r="G22" i="1"/>
  <c r="G21" i="1"/>
  <c r="G20" i="1"/>
  <c r="G19" i="1"/>
  <c r="G18" i="1"/>
  <c r="D21" i="1"/>
  <c r="B43" i="1"/>
  <c r="B42" i="1"/>
  <c r="B41" i="1"/>
  <c r="D39" i="1"/>
  <c r="B44" i="1" s="1"/>
  <c r="D38" i="1"/>
  <c r="D36" i="1"/>
  <c r="D35" i="1"/>
  <c r="C38" i="1"/>
  <c r="C37" i="1"/>
  <c r="C36" i="1"/>
  <c r="C35" i="1"/>
  <c r="B38" i="1"/>
  <c r="B37" i="1"/>
  <c r="B36" i="1"/>
  <c r="B35" i="1"/>
  <c r="H31" i="1"/>
  <c r="H30" i="1"/>
  <c r="H29" i="1"/>
  <c r="H28" i="1"/>
  <c r="G31" i="1"/>
  <c r="G30" i="1"/>
  <c r="G29" i="1"/>
  <c r="G28" i="1"/>
  <c r="D28" i="1"/>
  <c r="D29" i="1"/>
  <c r="D30" i="1"/>
  <c r="D31" i="1"/>
  <c r="D32" i="1"/>
  <c r="C32" i="1"/>
  <c r="C31" i="1"/>
  <c r="C30" i="1"/>
  <c r="C29" i="1"/>
  <c r="C28" i="1"/>
  <c r="B32" i="1"/>
  <c r="B31" i="1"/>
  <c r="B30" i="1"/>
  <c r="B29" i="1"/>
  <c r="B28" i="1"/>
  <c r="E24" i="1"/>
  <c r="E23" i="1"/>
  <c r="E22" i="1"/>
  <c r="E21" i="1"/>
  <c r="E20" i="1"/>
  <c r="E19" i="1"/>
  <c r="E18" i="1"/>
  <c r="D24" i="1"/>
  <c r="D23" i="1"/>
  <c r="D22" i="1"/>
  <c r="D20" i="1"/>
  <c r="D19" i="1"/>
  <c r="D18" i="1"/>
  <c r="C19" i="1"/>
  <c r="C18" i="1"/>
  <c r="B24" i="1"/>
  <c r="B23" i="1"/>
  <c r="B22" i="1"/>
  <c r="B21" i="1"/>
  <c r="B20" i="1"/>
  <c r="B19" i="1"/>
  <c r="B18" i="1"/>
</calcChain>
</file>

<file path=xl/sharedStrings.xml><?xml version="1.0" encoding="utf-8"?>
<sst xmlns="http://schemas.openxmlformats.org/spreadsheetml/2006/main" count="54" uniqueCount="30">
  <si>
    <t>dzień/ próba</t>
  </si>
  <si>
    <t>ŚW. MARCIN 1</t>
  </si>
  <si>
    <t>ŚW. MARCIN 2</t>
  </si>
  <si>
    <t>RUSAŁKA 1</t>
  </si>
  <si>
    <t>RUSAŁKA 2</t>
  </si>
  <si>
    <t>KAROLIN 1</t>
  </si>
  <si>
    <t>KAROLIN 2</t>
  </si>
  <si>
    <t>PARK WILSONA 1</t>
  </si>
  <si>
    <t>PARK WILSONA 2</t>
  </si>
  <si>
    <t>ŚW. MARCIN</t>
  </si>
  <si>
    <t>RUSAŁKA</t>
  </si>
  <si>
    <t>KAROLIN</t>
  </si>
  <si>
    <t>PARK WILSONA</t>
  </si>
  <si>
    <t xml:space="preserve">TAB. 3.: Średnia liczba wykiełkowanych nasion sałaty głowiastej masłowej każdego dnia </t>
  </si>
  <si>
    <t>nasiona wykiełkowane</t>
  </si>
  <si>
    <t>nasiona niewykiełkowane</t>
  </si>
  <si>
    <t>TOTAL</t>
  </si>
  <si>
    <t>SUMA</t>
  </si>
  <si>
    <t>E WYKIEŁKOWANE</t>
  </si>
  <si>
    <t>E NIEWYKIEŁKOWANE</t>
  </si>
  <si>
    <t>X2 WYKIEŁKOWANE</t>
  </si>
  <si>
    <t>X2 NIEWYKIEŁKOWANE</t>
  </si>
  <si>
    <t>d</t>
  </si>
  <si>
    <t>alfa</t>
  </si>
  <si>
    <t>x crit</t>
  </si>
  <si>
    <t>x2</t>
  </si>
  <si>
    <t>x2&gt;x crit</t>
  </si>
  <si>
    <t>RÓŻNICE SĄ ISTOTNE STATYSTYCZNIE</t>
  </si>
  <si>
    <t>TAB.4: ODCHYLENIA STANDARDOWE DLA ŚREDNIEJ LICZBY WYKIEŁKOWANYCH NASION SAŁATY GŁOWIASTEJ MASŁOWEJ KAŻDEGO DNIA</t>
  </si>
  <si>
    <t>TEST CHI-KWADRAT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</si>
</sst>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B3FF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3" borderId="1" xfId="0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3" borderId="0" xfId="0" applyFill="1"/>
    <xf numFmtId="14" fontId="0" fillId="3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CFF"/>
      <color rgb="FF00CC66"/>
      <color rgb="FFCC3300"/>
      <color rgb="FFFF33CC"/>
      <color rgb="FFFF0066"/>
      <color rgb="FFFF6600"/>
      <color rgb="FF008000"/>
      <color rgb="FFD9B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KIEŁKOWANIE</a:t>
            </a:r>
            <a:r>
              <a:rPr lang="pl-PL" sz="1200" baseline="0"/>
              <a:t> NASION SAŁATY GŁOWIASTEJ MASŁOWEJ NA RÓŻNYCH GLEBACH</a:t>
            </a:r>
            <a:endParaRPr lang="pl-PL" sz="1200"/>
          </a:p>
        </c:rich>
      </c:tx>
      <c:layout>
        <c:manualLayout>
          <c:xMode val="edge"/>
          <c:yMode val="edge"/>
          <c:x val="0.16295006530757919"/>
          <c:y val="3.3397763614326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0829337621705981"/>
          <c:y val="0.10422195346770764"/>
          <c:w val="0.87063382366938546"/>
          <c:h val="0.61411593998956537"/>
        </c:manualLayout>
      </c:layout>
      <c:lineChart>
        <c:grouping val="standar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ŚW. MARCIN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Arkusz1!$A$2:$A$12</c:f>
              <c:numCache>
                <c:formatCode>m/d/yyyy</c:formatCode>
                <c:ptCount val="11"/>
                <c:pt idx="0">
                  <c:v>45724</c:v>
                </c:pt>
                <c:pt idx="1">
                  <c:v>45725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45736</c:v>
                </c:pt>
                <c:pt idx="10">
                  <c:v>45737</c:v>
                </c:pt>
              </c:numCache>
            </c:numRef>
          </c:cat>
          <c:val>
            <c:numRef>
              <c:f>Arkusz1!$B$2:$B$12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16</c:v>
                </c:pt>
                <c:pt idx="8">
                  <c:v>28</c:v>
                </c:pt>
                <c:pt idx="9">
                  <c:v>41</c:v>
                </c:pt>
                <c:pt idx="1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4-4987-AF99-BAA44D51274A}"/>
            </c:ext>
          </c:extLst>
        </c:ser>
        <c:ser>
          <c:idx val="1"/>
          <c:order val="1"/>
          <c:tx>
            <c:strRef>
              <c:f>Arkusz1!$C$1</c:f>
              <c:strCache>
                <c:ptCount val="1"/>
                <c:pt idx="0">
                  <c:v>ŚW. MARCIN 2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Arkusz1!$A$2:$A$12</c:f>
              <c:numCache>
                <c:formatCode>m/d/yyyy</c:formatCode>
                <c:ptCount val="11"/>
                <c:pt idx="0">
                  <c:v>45724</c:v>
                </c:pt>
                <c:pt idx="1">
                  <c:v>45725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45736</c:v>
                </c:pt>
                <c:pt idx="10">
                  <c:v>45737</c:v>
                </c:pt>
              </c:numCache>
            </c:numRef>
          </c:cat>
          <c:val>
            <c:numRef>
              <c:f>Arkusz1!$C$2:$C$12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13</c:v>
                </c:pt>
                <c:pt idx="6">
                  <c:v>29</c:v>
                </c:pt>
                <c:pt idx="7">
                  <c:v>29</c:v>
                </c:pt>
                <c:pt idx="8">
                  <c:v>37</c:v>
                </c:pt>
                <c:pt idx="9">
                  <c:v>49</c:v>
                </c:pt>
                <c:pt idx="1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4-4987-AF99-BAA44D51274A}"/>
            </c:ext>
          </c:extLst>
        </c:ser>
        <c:ser>
          <c:idx val="2"/>
          <c:order val="2"/>
          <c:tx>
            <c:strRef>
              <c:f>Arkusz1!$D$1</c:f>
              <c:strCache>
                <c:ptCount val="1"/>
                <c:pt idx="0">
                  <c:v>RUSAŁKA 1</c:v>
                </c:pt>
              </c:strCache>
            </c:strRef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numRef>
              <c:f>Arkusz1!$A$2:$A$12</c:f>
              <c:numCache>
                <c:formatCode>m/d/yyyy</c:formatCode>
                <c:ptCount val="11"/>
                <c:pt idx="0">
                  <c:v>45724</c:v>
                </c:pt>
                <c:pt idx="1">
                  <c:v>45725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45736</c:v>
                </c:pt>
                <c:pt idx="10">
                  <c:v>45737</c:v>
                </c:pt>
              </c:numCache>
            </c:numRef>
          </c:cat>
          <c:val>
            <c:numRef>
              <c:f>Arkusz1!$D$2:$D$12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17</c:v>
                </c:pt>
                <c:pt idx="6">
                  <c:v>35</c:v>
                </c:pt>
                <c:pt idx="7">
                  <c:v>36</c:v>
                </c:pt>
                <c:pt idx="8">
                  <c:v>42</c:v>
                </c:pt>
                <c:pt idx="9">
                  <c:v>53</c:v>
                </c:pt>
                <c:pt idx="1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4-4987-AF99-BAA44D51274A}"/>
            </c:ext>
          </c:extLst>
        </c:ser>
        <c:ser>
          <c:idx val="3"/>
          <c:order val="3"/>
          <c:tx>
            <c:strRef>
              <c:f>Arkusz1!$E$1</c:f>
              <c:strCache>
                <c:ptCount val="1"/>
                <c:pt idx="0">
                  <c:v>RUSAŁKA 2</c:v>
                </c:pt>
              </c:strCache>
            </c:strRef>
          </c:tx>
          <c:spPr>
            <a:ln w="28575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numRef>
              <c:f>Arkusz1!$A$2:$A$12</c:f>
              <c:numCache>
                <c:formatCode>m/d/yyyy</c:formatCode>
                <c:ptCount val="11"/>
                <c:pt idx="0">
                  <c:v>45724</c:v>
                </c:pt>
                <c:pt idx="1">
                  <c:v>45725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45736</c:v>
                </c:pt>
                <c:pt idx="10">
                  <c:v>45737</c:v>
                </c:pt>
              </c:numCache>
            </c:numRef>
          </c:cat>
          <c:val>
            <c:numRef>
              <c:f>Arkusz1!$E$2:$E$12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20</c:v>
                </c:pt>
                <c:pt idx="6">
                  <c:v>36</c:v>
                </c:pt>
                <c:pt idx="7">
                  <c:v>42</c:v>
                </c:pt>
                <c:pt idx="8">
                  <c:v>46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84-4987-AF99-BAA44D51274A}"/>
            </c:ext>
          </c:extLst>
        </c:ser>
        <c:ser>
          <c:idx val="4"/>
          <c:order val="4"/>
          <c:tx>
            <c:strRef>
              <c:f>Arkusz1!$F$1</c:f>
              <c:strCache>
                <c:ptCount val="1"/>
                <c:pt idx="0">
                  <c:v>KAROLIN 1</c:v>
                </c:pt>
              </c:strCache>
            </c:strRef>
          </c:tx>
          <c:spPr>
            <a:ln w="28575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numRef>
              <c:f>Arkusz1!$A$2:$A$12</c:f>
              <c:numCache>
                <c:formatCode>m/d/yyyy</c:formatCode>
                <c:ptCount val="11"/>
                <c:pt idx="0">
                  <c:v>45724</c:v>
                </c:pt>
                <c:pt idx="1">
                  <c:v>45725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45736</c:v>
                </c:pt>
                <c:pt idx="10">
                  <c:v>45737</c:v>
                </c:pt>
              </c:numCache>
            </c:numRef>
          </c:cat>
          <c:val>
            <c:numRef>
              <c:f>Arkusz1!$F$2:$F$12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23</c:v>
                </c:pt>
                <c:pt idx="6">
                  <c:v>51</c:v>
                </c:pt>
                <c:pt idx="7">
                  <c:v>68</c:v>
                </c:pt>
                <c:pt idx="8">
                  <c:v>79</c:v>
                </c:pt>
                <c:pt idx="9">
                  <c:v>89</c:v>
                </c:pt>
                <c:pt idx="10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84-4987-AF99-BAA44D51274A}"/>
            </c:ext>
          </c:extLst>
        </c:ser>
        <c:ser>
          <c:idx val="5"/>
          <c:order val="5"/>
          <c:tx>
            <c:strRef>
              <c:f>Arkusz1!$G$1</c:f>
              <c:strCache>
                <c:ptCount val="1"/>
                <c:pt idx="0">
                  <c:v>KAROLIN 2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numRef>
              <c:f>Arkusz1!$A$2:$A$12</c:f>
              <c:numCache>
                <c:formatCode>m/d/yyyy</c:formatCode>
                <c:ptCount val="11"/>
                <c:pt idx="0">
                  <c:v>45724</c:v>
                </c:pt>
                <c:pt idx="1">
                  <c:v>45725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45736</c:v>
                </c:pt>
                <c:pt idx="10">
                  <c:v>45737</c:v>
                </c:pt>
              </c:numCache>
            </c:numRef>
          </c:cat>
          <c:val>
            <c:numRef>
              <c:f>Arkusz1!$G$2:$G$12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48</c:v>
                </c:pt>
                <c:pt idx="6">
                  <c:v>53</c:v>
                </c:pt>
                <c:pt idx="7">
                  <c:v>69</c:v>
                </c:pt>
                <c:pt idx="8">
                  <c:v>75</c:v>
                </c:pt>
                <c:pt idx="9">
                  <c:v>88</c:v>
                </c:pt>
                <c:pt idx="1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84-4987-AF99-BAA44D51274A}"/>
            </c:ext>
          </c:extLst>
        </c:ser>
        <c:ser>
          <c:idx val="6"/>
          <c:order val="6"/>
          <c:tx>
            <c:strRef>
              <c:f>Arkusz1!$H$1</c:f>
              <c:strCache>
                <c:ptCount val="1"/>
                <c:pt idx="0">
                  <c:v>PARK WILSONA 1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Arkusz1!$A$2:$A$12</c:f>
              <c:numCache>
                <c:formatCode>m/d/yyyy</c:formatCode>
                <c:ptCount val="11"/>
                <c:pt idx="0">
                  <c:v>45724</c:v>
                </c:pt>
                <c:pt idx="1">
                  <c:v>45725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45736</c:v>
                </c:pt>
                <c:pt idx="10">
                  <c:v>45737</c:v>
                </c:pt>
              </c:numCache>
            </c:numRef>
          </c:cat>
          <c:val>
            <c:numRef>
              <c:f>Arkusz1!$H$2:$H$12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84-4987-AF99-BAA44D51274A}"/>
            </c:ext>
          </c:extLst>
        </c:ser>
        <c:ser>
          <c:idx val="7"/>
          <c:order val="7"/>
          <c:tx>
            <c:strRef>
              <c:f>Arkusz1!$I$1</c:f>
              <c:strCache>
                <c:ptCount val="1"/>
                <c:pt idx="0">
                  <c:v>PARK WILSONA 2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numRef>
              <c:f>Arkusz1!$A$2:$A$12</c:f>
              <c:numCache>
                <c:formatCode>m/d/yyyy</c:formatCode>
                <c:ptCount val="11"/>
                <c:pt idx="0">
                  <c:v>45724</c:v>
                </c:pt>
                <c:pt idx="1">
                  <c:v>45725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45736</c:v>
                </c:pt>
                <c:pt idx="10">
                  <c:v>45737</c:v>
                </c:pt>
              </c:numCache>
            </c:numRef>
          </c:cat>
          <c:val>
            <c:numRef>
              <c:f>Arkusz1!$I$2:$I$12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11</c:v>
                </c:pt>
                <c:pt idx="7">
                  <c:v>11</c:v>
                </c:pt>
                <c:pt idx="8">
                  <c:v>18</c:v>
                </c:pt>
                <c:pt idx="9">
                  <c:v>27</c:v>
                </c:pt>
                <c:pt idx="1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84-4987-AF99-BAA44D51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496088"/>
        <c:axId val="359504008"/>
      </c:lineChart>
      <c:dateAx>
        <c:axId val="35949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9504008"/>
        <c:crosses val="autoZero"/>
        <c:auto val="1"/>
        <c:lblOffset val="100"/>
        <c:baseTimeUnit val="days"/>
      </c:dateAx>
      <c:valAx>
        <c:axId val="35950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liczba wykiełkowanych nasiom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949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Średnia liczba wykiełkowanych nasion sałaty głowiastej masłowej na</a:t>
            </a:r>
            <a:r>
              <a:rPr lang="pl-PL" sz="1200" baseline="0"/>
              <a:t> różnych glebach każdego dnia </a:t>
            </a:r>
            <a:endParaRPr lang="pl-PL" sz="1200"/>
          </a:p>
        </c:rich>
      </c:tx>
      <c:layout>
        <c:manualLayout>
          <c:xMode val="edge"/>
          <c:yMode val="edge"/>
          <c:x val="0.13286532409737037"/>
          <c:y val="2.6827632461435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Arkusz1!$B$17</c:f>
              <c:strCache>
                <c:ptCount val="1"/>
                <c:pt idx="0">
                  <c:v>ŚW. MARCIN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Arkusz1!$G$18:$G$24</c:f>
                <c:numCache>
                  <c:formatCode>General</c:formatCode>
                  <c:ptCount val="7"/>
                  <c:pt idx="0">
                    <c:v>2.8284271247461903</c:v>
                  </c:pt>
                  <c:pt idx="1">
                    <c:v>6.3639610306789276</c:v>
                  </c:pt>
                  <c:pt idx="2">
                    <c:v>12.020815280171307</c:v>
                  </c:pt>
                  <c:pt idx="3">
                    <c:v>9.1923881554251174</c:v>
                  </c:pt>
                  <c:pt idx="4">
                    <c:v>6.3639610306789276</c:v>
                  </c:pt>
                  <c:pt idx="5">
                    <c:v>5.6568542494923806</c:v>
                  </c:pt>
                  <c:pt idx="6">
                    <c:v>5.6568542494923806</c:v>
                  </c:pt>
                </c:numCache>
              </c:numRef>
            </c:plus>
            <c:minus>
              <c:numRef>
                <c:f>Arkusz1!$G$18:$G$24</c:f>
                <c:numCache>
                  <c:formatCode>General</c:formatCode>
                  <c:ptCount val="7"/>
                  <c:pt idx="0">
                    <c:v>2.8284271247461903</c:v>
                  </c:pt>
                  <c:pt idx="1">
                    <c:v>6.3639610306789276</c:v>
                  </c:pt>
                  <c:pt idx="2">
                    <c:v>12.020815280171307</c:v>
                  </c:pt>
                  <c:pt idx="3">
                    <c:v>9.1923881554251174</c:v>
                  </c:pt>
                  <c:pt idx="4">
                    <c:v>6.3639610306789276</c:v>
                  </c:pt>
                  <c:pt idx="5">
                    <c:v>5.6568542494923806</c:v>
                  </c:pt>
                  <c:pt idx="6">
                    <c:v>5.6568542494923806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2060"/>
                </a:solidFill>
                <a:round/>
              </a:ln>
              <a:effectLst/>
            </c:spPr>
          </c:errBars>
          <c:cat>
            <c:numRef>
              <c:f>Arkusz1!$A$18:$A$24</c:f>
              <c:numCache>
                <c:formatCode>m/d/yyyy</c:formatCode>
                <c:ptCount val="7"/>
                <c:pt idx="0">
                  <c:v>45728</c:v>
                </c:pt>
                <c:pt idx="1">
                  <c:v>45729</c:v>
                </c:pt>
                <c:pt idx="2">
                  <c:v>45730</c:v>
                </c:pt>
                <c:pt idx="3">
                  <c:v>45733</c:v>
                </c:pt>
                <c:pt idx="4">
                  <c:v>45734</c:v>
                </c:pt>
                <c:pt idx="5">
                  <c:v>45736</c:v>
                </c:pt>
                <c:pt idx="6">
                  <c:v>45737</c:v>
                </c:pt>
              </c:numCache>
            </c:numRef>
          </c:cat>
          <c:val>
            <c:numRef>
              <c:f>Arkusz1!$B$18:$B$24</c:f>
              <c:numCache>
                <c:formatCode>General</c:formatCode>
                <c:ptCount val="7"/>
                <c:pt idx="0">
                  <c:v>4</c:v>
                </c:pt>
                <c:pt idx="1">
                  <c:v>8.5</c:v>
                </c:pt>
                <c:pt idx="2">
                  <c:v>20.5</c:v>
                </c:pt>
                <c:pt idx="3">
                  <c:v>22.5</c:v>
                </c:pt>
                <c:pt idx="4">
                  <c:v>32.5</c:v>
                </c:pt>
                <c:pt idx="5">
                  <c:v>45</c:v>
                </c:pt>
                <c:pt idx="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8-40DE-809F-C9E2092FADCA}"/>
            </c:ext>
          </c:extLst>
        </c:ser>
        <c:ser>
          <c:idx val="1"/>
          <c:order val="1"/>
          <c:tx>
            <c:strRef>
              <c:f>Arkusz1!$C$17</c:f>
              <c:strCache>
                <c:ptCount val="1"/>
                <c:pt idx="0">
                  <c:v>RUSAŁKA</c:v>
                </c:pt>
              </c:strCache>
            </c:strRef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Arkusz1!$H$18:$H$24</c:f>
                <c:numCache>
                  <c:formatCode>General</c:formatCode>
                  <c:ptCount val="7"/>
                  <c:pt idx="0">
                    <c:v>0.70710678118654757</c:v>
                  </c:pt>
                  <c:pt idx="1">
                    <c:v>2.1213203435596424</c:v>
                  </c:pt>
                  <c:pt idx="2">
                    <c:v>0.70710678118654757</c:v>
                  </c:pt>
                  <c:pt idx="3">
                    <c:v>4.2426406871192848</c:v>
                  </c:pt>
                  <c:pt idx="4">
                    <c:v>2.8284271247461903</c:v>
                  </c:pt>
                  <c:pt idx="5">
                    <c:v>1.4142135623730951</c:v>
                  </c:pt>
                  <c:pt idx="6">
                    <c:v>1.4142135623730951</c:v>
                  </c:pt>
                </c:numCache>
              </c:numRef>
            </c:plus>
            <c:minus>
              <c:numRef>
                <c:f>Arkusz1!$H$18:$H$24</c:f>
                <c:numCache>
                  <c:formatCode>General</c:formatCode>
                  <c:ptCount val="7"/>
                  <c:pt idx="0">
                    <c:v>0.70710678118654757</c:v>
                  </c:pt>
                  <c:pt idx="1">
                    <c:v>2.1213203435596424</c:v>
                  </c:pt>
                  <c:pt idx="2">
                    <c:v>0.70710678118654757</c:v>
                  </c:pt>
                  <c:pt idx="3">
                    <c:v>4.2426406871192848</c:v>
                  </c:pt>
                  <c:pt idx="4">
                    <c:v>2.8284271247461903</c:v>
                  </c:pt>
                  <c:pt idx="5">
                    <c:v>1.4142135623730951</c:v>
                  </c:pt>
                  <c:pt idx="6">
                    <c:v>1.4142135623730951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CC66"/>
                </a:solidFill>
                <a:round/>
              </a:ln>
              <a:effectLst/>
            </c:spPr>
          </c:errBars>
          <c:cat>
            <c:numRef>
              <c:f>Arkusz1!$A$18:$A$24</c:f>
              <c:numCache>
                <c:formatCode>m/d/yyyy</c:formatCode>
                <c:ptCount val="7"/>
                <c:pt idx="0">
                  <c:v>45728</c:v>
                </c:pt>
                <c:pt idx="1">
                  <c:v>45729</c:v>
                </c:pt>
                <c:pt idx="2">
                  <c:v>45730</c:v>
                </c:pt>
                <c:pt idx="3">
                  <c:v>45733</c:v>
                </c:pt>
                <c:pt idx="4">
                  <c:v>45734</c:v>
                </c:pt>
                <c:pt idx="5">
                  <c:v>45736</c:v>
                </c:pt>
                <c:pt idx="6">
                  <c:v>45737</c:v>
                </c:pt>
              </c:numCache>
            </c:numRef>
          </c:cat>
          <c:val>
            <c:numRef>
              <c:f>Arkusz1!$C$18:$C$24</c:f>
              <c:numCache>
                <c:formatCode>General</c:formatCode>
                <c:ptCount val="7"/>
                <c:pt idx="0">
                  <c:v>5.5</c:v>
                </c:pt>
                <c:pt idx="1">
                  <c:v>18.5</c:v>
                </c:pt>
                <c:pt idx="2">
                  <c:v>35.5</c:v>
                </c:pt>
                <c:pt idx="3">
                  <c:v>39</c:v>
                </c:pt>
                <c:pt idx="4">
                  <c:v>44</c:v>
                </c:pt>
                <c:pt idx="5">
                  <c:v>54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8-40DE-809F-C9E2092FADCA}"/>
            </c:ext>
          </c:extLst>
        </c:ser>
        <c:ser>
          <c:idx val="2"/>
          <c:order val="2"/>
          <c:tx>
            <c:strRef>
              <c:f>Arkusz1!$D$17</c:f>
              <c:strCache>
                <c:ptCount val="1"/>
                <c:pt idx="0">
                  <c:v>KAROLIN</c:v>
                </c:pt>
              </c:strCache>
            </c:strRef>
          </c:tx>
          <c:spPr>
            <a:ln w="28575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Arkusz1!$I$18:$I$24</c:f>
                <c:numCache>
                  <c:formatCode>General</c:formatCode>
                  <c:ptCount val="7"/>
                  <c:pt idx="0">
                    <c:v>4.2426406871192848</c:v>
                  </c:pt>
                  <c:pt idx="1">
                    <c:v>17.677669529663689</c:v>
                  </c:pt>
                  <c:pt idx="2">
                    <c:v>1.4142135623730951</c:v>
                  </c:pt>
                  <c:pt idx="3">
                    <c:v>0.70710678118654757</c:v>
                  </c:pt>
                  <c:pt idx="4">
                    <c:v>2.8284271247461903</c:v>
                  </c:pt>
                  <c:pt idx="5">
                    <c:v>0.70710678118654757</c:v>
                  </c:pt>
                  <c:pt idx="6">
                    <c:v>0.70710678118654757</c:v>
                  </c:pt>
                </c:numCache>
              </c:numRef>
            </c:plus>
            <c:minus>
              <c:numRef>
                <c:f>Arkusz1!$I$18:$I$24</c:f>
                <c:numCache>
                  <c:formatCode>General</c:formatCode>
                  <c:ptCount val="7"/>
                  <c:pt idx="0">
                    <c:v>4.2426406871192848</c:v>
                  </c:pt>
                  <c:pt idx="1">
                    <c:v>17.677669529663689</c:v>
                  </c:pt>
                  <c:pt idx="2">
                    <c:v>1.4142135623730951</c:v>
                  </c:pt>
                  <c:pt idx="3">
                    <c:v>0.70710678118654757</c:v>
                  </c:pt>
                  <c:pt idx="4">
                    <c:v>2.8284271247461903</c:v>
                  </c:pt>
                  <c:pt idx="5">
                    <c:v>0.70710678118654757</c:v>
                  </c:pt>
                  <c:pt idx="6">
                    <c:v>0.70710678118654757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33CC"/>
                </a:solidFill>
                <a:round/>
              </a:ln>
              <a:effectLst/>
            </c:spPr>
          </c:errBars>
          <c:cat>
            <c:numRef>
              <c:f>Arkusz1!$A$18:$A$24</c:f>
              <c:numCache>
                <c:formatCode>m/d/yyyy</c:formatCode>
                <c:ptCount val="7"/>
                <c:pt idx="0">
                  <c:v>45728</c:v>
                </c:pt>
                <c:pt idx="1">
                  <c:v>45729</c:v>
                </c:pt>
                <c:pt idx="2">
                  <c:v>45730</c:v>
                </c:pt>
                <c:pt idx="3">
                  <c:v>45733</c:v>
                </c:pt>
                <c:pt idx="4">
                  <c:v>45734</c:v>
                </c:pt>
                <c:pt idx="5">
                  <c:v>45736</c:v>
                </c:pt>
                <c:pt idx="6">
                  <c:v>45737</c:v>
                </c:pt>
              </c:numCache>
            </c:numRef>
          </c:cat>
          <c:val>
            <c:numRef>
              <c:f>Arkusz1!$D$18:$D$24</c:f>
              <c:numCache>
                <c:formatCode>General</c:formatCode>
                <c:ptCount val="7"/>
                <c:pt idx="0">
                  <c:v>8</c:v>
                </c:pt>
                <c:pt idx="1">
                  <c:v>35.5</c:v>
                </c:pt>
                <c:pt idx="2">
                  <c:v>52</c:v>
                </c:pt>
                <c:pt idx="3">
                  <c:v>68.5</c:v>
                </c:pt>
                <c:pt idx="4">
                  <c:v>77</c:v>
                </c:pt>
                <c:pt idx="5">
                  <c:v>88.5</c:v>
                </c:pt>
                <c:pt idx="6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8-40DE-809F-C9E2092FADCA}"/>
            </c:ext>
          </c:extLst>
        </c:ser>
        <c:ser>
          <c:idx val="3"/>
          <c:order val="3"/>
          <c:tx>
            <c:strRef>
              <c:f>Arkusz1!$E$17</c:f>
              <c:strCache>
                <c:ptCount val="1"/>
                <c:pt idx="0">
                  <c:v>PARK WILSONA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Arkusz1!$J$18:$J$24</c:f>
                <c:numCache>
                  <c:formatCode>General</c:formatCode>
                  <c:ptCount val="7"/>
                  <c:pt idx="0">
                    <c:v>0.70710678118654757</c:v>
                  </c:pt>
                  <c:pt idx="1">
                    <c:v>2.8284271247461903</c:v>
                  </c:pt>
                  <c:pt idx="2">
                    <c:v>4.9497474683058327</c:v>
                  </c:pt>
                  <c:pt idx="3">
                    <c:v>4.2426406871192848</c:v>
                  </c:pt>
                  <c:pt idx="4">
                    <c:v>8.4852813742385695</c:v>
                  </c:pt>
                  <c:pt idx="5">
                    <c:v>13.435028842544403</c:v>
                  </c:pt>
                  <c:pt idx="6">
                    <c:v>13.435028842544403</c:v>
                  </c:pt>
                </c:numCache>
              </c:numRef>
            </c:plus>
            <c:minus>
              <c:numRef>
                <c:f>Arkusz1!$J$18:$J$24</c:f>
                <c:numCache>
                  <c:formatCode>General</c:formatCode>
                  <c:ptCount val="7"/>
                  <c:pt idx="0">
                    <c:v>0.70710678118654757</c:v>
                  </c:pt>
                  <c:pt idx="1">
                    <c:v>2.8284271247461903</c:v>
                  </c:pt>
                  <c:pt idx="2">
                    <c:v>4.9497474683058327</c:v>
                  </c:pt>
                  <c:pt idx="3">
                    <c:v>4.2426406871192848</c:v>
                  </c:pt>
                  <c:pt idx="4">
                    <c:v>8.4852813742385695</c:v>
                  </c:pt>
                  <c:pt idx="5">
                    <c:v>13.435028842544403</c:v>
                  </c:pt>
                  <c:pt idx="6">
                    <c:v>13.435028842544403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CC3300"/>
                </a:solidFill>
                <a:round/>
              </a:ln>
              <a:effectLst/>
            </c:spPr>
          </c:errBars>
          <c:cat>
            <c:numRef>
              <c:f>Arkusz1!$A$18:$A$24</c:f>
              <c:numCache>
                <c:formatCode>m/d/yyyy</c:formatCode>
                <c:ptCount val="7"/>
                <c:pt idx="0">
                  <c:v>45728</c:v>
                </c:pt>
                <c:pt idx="1">
                  <c:v>45729</c:v>
                </c:pt>
                <c:pt idx="2">
                  <c:v>45730</c:v>
                </c:pt>
                <c:pt idx="3">
                  <c:v>45733</c:v>
                </c:pt>
                <c:pt idx="4">
                  <c:v>45734</c:v>
                </c:pt>
                <c:pt idx="5">
                  <c:v>45736</c:v>
                </c:pt>
                <c:pt idx="6">
                  <c:v>45737</c:v>
                </c:pt>
              </c:numCache>
            </c:numRef>
          </c:cat>
          <c:val>
            <c:numRef>
              <c:f>Arkusz1!$E$18:$E$24</c:f>
              <c:numCache>
                <c:formatCode>General</c:formatCode>
                <c:ptCount val="7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>
                  <c:v>8</c:v>
                </c:pt>
                <c:pt idx="4">
                  <c:v>12</c:v>
                </c:pt>
                <c:pt idx="5">
                  <c:v>17.5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8-40DE-809F-C9E2092FA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58824"/>
        <c:axId val="527863144"/>
      </c:lineChart>
      <c:dateAx>
        <c:axId val="52785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27863144"/>
        <c:crosses val="autoZero"/>
        <c:auto val="1"/>
        <c:lblOffset val="100"/>
        <c:baseTimeUnit val="days"/>
      </c:dateAx>
      <c:valAx>
        <c:axId val="52786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średnia</a:t>
                </a:r>
                <a:r>
                  <a:rPr lang="pl-PL" baseline="0"/>
                  <a:t> liczba nasion wykiełkowanych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2785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53</xdr:row>
      <xdr:rowOff>33336</xdr:rowOff>
    </xdr:from>
    <xdr:to>
      <xdr:col>6</xdr:col>
      <xdr:colOff>457199</xdr:colOff>
      <xdr:row>78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4CC8859-2E05-9917-F1D0-DFEAB4D42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152400</xdr:rowOff>
    </xdr:from>
    <xdr:to>
      <xdr:col>13</xdr:col>
      <xdr:colOff>209551</xdr:colOff>
      <xdr:row>25</xdr:row>
      <xdr:rowOff>123825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6372194-0DD3-4E7A-A111-E3120B75C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33BE876-8392-4534-A8D4-AF3E45C8F515}">
  <we:reference id="wa200001816" version="1.0.0.2" store="pl-PL" storeType="OMEX"/>
  <we:alternateReferences>
    <we:reference id="wa200001816" version="1.0.0.2" store="wa20000181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4339-FFA2-4A86-AF82-D67A9015DB05}">
  <dimension ref="A1:J46"/>
  <sheetViews>
    <sheetView tabSelected="1" topLeftCell="A25" workbookViewId="0">
      <selection activeCell="D39" sqref="D39"/>
    </sheetView>
  </sheetViews>
  <sheetFormatPr defaultRowHeight="15" x14ac:dyDescent="0.25"/>
  <cols>
    <col min="1" max="1" width="12.85546875" customWidth="1"/>
    <col min="2" max="2" width="21.42578125" customWidth="1"/>
    <col min="3" max="3" width="25" customWidth="1"/>
    <col min="4" max="4" width="13.7109375" customWidth="1"/>
    <col min="5" max="5" width="14.5703125" customWidth="1"/>
    <col min="6" max="6" width="15.140625" customWidth="1"/>
    <col min="7" max="7" width="20" customWidth="1"/>
    <col min="8" max="8" width="21.140625" customWidth="1"/>
    <col min="9" max="9" width="15.5703125" customWidth="1"/>
    <col min="10" max="10" width="15.42578125" customWidth="1"/>
  </cols>
  <sheetData>
    <row r="1" spans="1: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6">
        <v>45724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</row>
    <row r="3" spans="1:9" x14ac:dyDescent="0.25">
      <c r="A3" s="6">
        <v>45725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</row>
    <row r="4" spans="1:9" x14ac:dyDescent="0.25">
      <c r="A4" s="6">
        <v>45726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 x14ac:dyDescent="0.25">
      <c r="A5" s="6">
        <v>45727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5">
      <c r="A6" s="6">
        <v>45728</v>
      </c>
      <c r="B6" s="2">
        <v>2</v>
      </c>
      <c r="C6" s="2">
        <v>6</v>
      </c>
      <c r="D6" s="2">
        <v>5</v>
      </c>
      <c r="E6" s="2">
        <v>6</v>
      </c>
      <c r="F6" s="2">
        <v>5</v>
      </c>
      <c r="G6" s="2">
        <v>11</v>
      </c>
      <c r="H6" s="2">
        <v>1</v>
      </c>
      <c r="I6" s="2">
        <v>0</v>
      </c>
    </row>
    <row r="7" spans="1:9" x14ac:dyDescent="0.25">
      <c r="A7" s="6">
        <v>45729</v>
      </c>
      <c r="B7" s="2">
        <v>4</v>
      </c>
      <c r="C7" s="2">
        <v>13</v>
      </c>
      <c r="D7" s="2">
        <v>17</v>
      </c>
      <c r="E7" s="2">
        <v>20</v>
      </c>
      <c r="F7" s="2">
        <v>23</v>
      </c>
      <c r="G7" s="2">
        <v>48</v>
      </c>
      <c r="H7" s="2">
        <v>1</v>
      </c>
      <c r="I7" s="2">
        <v>5</v>
      </c>
    </row>
    <row r="8" spans="1:9" x14ac:dyDescent="0.25">
      <c r="A8" s="6">
        <v>45730</v>
      </c>
      <c r="B8" s="2">
        <v>12</v>
      </c>
      <c r="C8" s="2">
        <v>29</v>
      </c>
      <c r="D8" s="2">
        <v>35</v>
      </c>
      <c r="E8" s="2">
        <v>36</v>
      </c>
      <c r="F8" s="2">
        <v>51</v>
      </c>
      <c r="G8" s="2">
        <v>53</v>
      </c>
      <c r="H8" s="2">
        <v>4</v>
      </c>
      <c r="I8" s="2">
        <v>11</v>
      </c>
    </row>
    <row r="9" spans="1:9" x14ac:dyDescent="0.25">
      <c r="A9" s="6">
        <v>45733</v>
      </c>
      <c r="B9" s="2">
        <v>16</v>
      </c>
      <c r="C9" s="4">
        <v>29</v>
      </c>
      <c r="D9" s="2">
        <v>36</v>
      </c>
      <c r="E9" s="4">
        <v>42</v>
      </c>
      <c r="F9" s="2">
        <v>68</v>
      </c>
      <c r="G9" s="2">
        <v>69</v>
      </c>
      <c r="H9" s="2">
        <v>5</v>
      </c>
      <c r="I9" s="4">
        <v>11</v>
      </c>
    </row>
    <row r="10" spans="1:9" x14ac:dyDescent="0.25">
      <c r="A10" s="6">
        <v>45734</v>
      </c>
      <c r="B10" s="4">
        <v>28</v>
      </c>
      <c r="C10" s="4">
        <v>37</v>
      </c>
      <c r="D10" s="4">
        <v>42</v>
      </c>
      <c r="E10" s="4">
        <v>46</v>
      </c>
      <c r="F10" s="4">
        <v>79</v>
      </c>
      <c r="G10" s="4">
        <v>75</v>
      </c>
      <c r="H10" s="4">
        <v>6</v>
      </c>
      <c r="I10" s="4">
        <v>18</v>
      </c>
    </row>
    <row r="11" spans="1:9" x14ac:dyDescent="0.25">
      <c r="A11" s="6">
        <v>45736</v>
      </c>
      <c r="B11" s="2">
        <v>41</v>
      </c>
      <c r="C11" s="2">
        <v>49</v>
      </c>
      <c r="D11" s="2">
        <v>53</v>
      </c>
      <c r="E11" s="2">
        <v>55</v>
      </c>
      <c r="F11" s="2">
        <v>89</v>
      </c>
      <c r="G11" s="2">
        <v>88</v>
      </c>
      <c r="H11" s="2">
        <v>8</v>
      </c>
      <c r="I11" s="2">
        <v>27</v>
      </c>
    </row>
    <row r="12" spans="1:9" x14ac:dyDescent="0.25">
      <c r="A12" s="6">
        <v>45737</v>
      </c>
      <c r="B12" s="4">
        <v>41</v>
      </c>
      <c r="C12" s="4">
        <v>49</v>
      </c>
      <c r="D12" s="4">
        <v>53</v>
      </c>
      <c r="E12" s="4">
        <v>55</v>
      </c>
      <c r="F12" s="4">
        <v>89</v>
      </c>
      <c r="G12" s="4">
        <v>88</v>
      </c>
      <c r="H12" s="4">
        <v>8</v>
      </c>
      <c r="I12" s="4">
        <v>27</v>
      </c>
    </row>
    <row r="15" spans="1:9" x14ac:dyDescent="0.25">
      <c r="A15" t="s">
        <v>13</v>
      </c>
      <c r="G15" t="s">
        <v>28</v>
      </c>
    </row>
    <row r="17" spans="1:10" x14ac:dyDescent="0.25">
      <c r="A17" s="5" t="s">
        <v>0</v>
      </c>
      <c r="B17" s="5" t="s">
        <v>9</v>
      </c>
      <c r="C17" s="5" t="s">
        <v>10</v>
      </c>
      <c r="D17" s="5" t="s">
        <v>11</v>
      </c>
      <c r="E17" s="5" t="s">
        <v>12</v>
      </c>
      <c r="G17" s="5" t="s">
        <v>9</v>
      </c>
      <c r="H17" s="5" t="s">
        <v>10</v>
      </c>
      <c r="I17" s="5" t="s">
        <v>11</v>
      </c>
      <c r="J17" s="5" t="s">
        <v>12</v>
      </c>
    </row>
    <row r="18" spans="1:10" x14ac:dyDescent="0.25">
      <c r="A18" s="6">
        <v>45728</v>
      </c>
      <c r="B18" s="2">
        <f t="shared" ref="B18:B24" si="0">AVERAGE(B6:C6)</f>
        <v>4</v>
      </c>
      <c r="C18" s="2">
        <f>AVERAGE(D6:E6)</f>
        <v>5.5</v>
      </c>
      <c r="D18" s="2">
        <f t="shared" ref="D18:D24" si="1">AVERAGE(F6:G6)</f>
        <v>8</v>
      </c>
      <c r="E18" s="2">
        <f t="shared" ref="E18:E24" si="2">AVERAGE(H6:I6)</f>
        <v>0.5</v>
      </c>
      <c r="G18" s="2">
        <f t="shared" ref="G18:G24" si="3">_xlfn.STDEV.S(B6,C6)</f>
        <v>2.8284271247461903</v>
      </c>
      <c r="H18" s="2">
        <f t="shared" ref="H18:H24" si="4">_xlfn.STDEV.S(D6,E6)</f>
        <v>0.70710678118654757</v>
      </c>
      <c r="I18" s="2">
        <f t="shared" ref="I18:I24" si="5">_xlfn.STDEV.S(F6,G6)</f>
        <v>4.2426406871192848</v>
      </c>
      <c r="J18" s="2">
        <f t="shared" ref="J18:J24" si="6">_xlfn.STDEV.S(H6,I6)</f>
        <v>0.70710678118654757</v>
      </c>
    </row>
    <row r="19" spans="1:10" x14ac:dyDescent="0.25">
      <c r="A19" s="6">
        <v>45729</v>
      </c>
      <c r="B19" s="2">
        <f t="shared" si="0"/>
        <v>8.5</v>
      </c>
      <c r="C19" s="2">
        <f>AVERAGE(D7:E7)</f>
        <v>18.5</v>
      </c>
      <c r="D19" s="2">
        <f t="shared" si="1"/>
        <v>35.5</v>
      </c>
      <c r="E19" s="2">
        <f t="shared" si="2"/>
        <v>3</v>
      </c>
      <c r="G19" s="2">
        <f t="shared" si="3"/>
        <v>6.3639610306789276</v>
      </c>
      <c r="H19" s="2">
        <f t="shared" si="4"/>
        <v>2.1213203435596424</v>
      </c>
      <c r="I19" s="2">
        <f t="shared" si="5"/>
        <v>17.677669529663689</v>
      </c>
      <c r="J19" s="2">
        <f t="shared" si="6"/>
        <v>2.8284271247461903</v>
      </c>
    </row>
    <row r="20" spans="1:10" x14ac:dyDescent="0.25">
      <c r="A20" s="6">
        <v>45730</v>
      </c>
      <c r="B20" s="2">
        <f t="shared" si="0"/>
        <v>20.5</v>
      </c>
      <c r="C20" s="2">
        <f>AVERAGE(D8:E8)</f>
        <v>35.5</v>
      </c>
      <c r="D20" s="2">
        <f t="shared" si="1"/>
        <v>52</v>
      </c>
      <c r="E20" s="2">
        <f t="shared" si="2"/>
        <v>7.5</v>
      </c>
      <c r="G20" s="2">
        <f t="shared" si="3"/>
        <v>12.020815280171307</v>
      </c>
      <c r="H20" s="2">
        <f t="shared" si="4"/>
        <v>0.70710678118654757</v>
      </c>
      <c r="I20" s="2">
        <f t="shared" si="5"/>
        <v>1.4142135623730951</v>
      </c>
      <c r="J20" s="2">
        <f t="shared" si="6"/>
        <v>4.9497474683058327</v>
      </c>
    </row>
    <row r="21" spans="1:10" x14ac:dyDescent="0.25">
      <c r="A21" s="6">
        <v>45733</v>
      </c>
      <c r="B21" s="2">
        <f t="shared" si="0"/>
        <v>22.5</v>
      </c>
      <c r="C21" s="2">
        <f>AVERAGE(D9:E9)</f>
        <v>39</v>
      </c>
      <c r="D21" s="2">
        <f>AVERAGE(F9:G9)</f>
        <v>68.5</v>
      </c>
      <c r="E21" s="2">
        <f t="shared" si="2"/>
        <v>8</v>
      </c>
      <c r="G21" s="2">
        <f t="shared" si="3"/>
        <v>9.1923881554251174</v>
      </c>
      <c r="H21" s="2">
        <f t="shared" si="4"/>
        <v>4.2426406871192848</v>
      </c>
      <c r="I21" s="2">
        <f t="shared" si="5"/>
        <v>0.70710678118654757</v>
      </c>
      <c r="J21" s="2">
        <f t="shared" si="6"/>
        <v>4.2426406871192848</v>
      </c>
    </row>
    <row r="22" spans="1:10" x14ac:dyDescent="0.25">
      <c r="A22" s="6">
        <v>45734</v>
      </c>
      <c r="B22" s="2">
        <f t="shared" si="0"/>
        <v>32.5</v>
      </c>
      <c r="C22" s="2">
        <f>AVERAGE(D10:E10)</f>
        <v>44</v>
      </c>
      <c r="D22" s="2">
        <f t="shared" si="1"/>
        <v>77</v>
      </c>
      <c r="E22" s="2">
        <f t="shared" si="2"/>
        <v>12</v>
      </c>
      <c r="G22" s="2">
        <f t="shared" si="3"/>
        <v>6.3639610306789276</v>
      </c>
      <c r="H22" s="2">
        <f t="shared" si="4"/>
        <v>2.8284271247461903</v>
      </c>
      <c r="I22" s="2">
        <f t="shared" si="5"/>
        <v>2.8284271247461903</v>
      </c>
      <c r="J22" s="2">
        <f t="shared" si="6"/>
        <v>8.4852813742385695</v>
      </c>
    </row>
    <row r="23" spans="1:10" x14ac:dyDescent="0.25">
      <c r="A23" s="6">
        <v>45736</v>
      </c>
      <c r="B23" s="2">
        <f t="shared" si="0"/>
        <v>45</v>
      </c>
      <c r="C23" s="2">
        <f>AVERAGE(D11:E11)</f>
        <v>54</v>
      </c>
      <c r="D23" s="2">
        <f t="shared" si="1"/>
        <v>88.5</v>
      </c>
      <c r="E23" s="2">
        <f t="shared" si="2"/>
        <v>17.5</v>
      </c>
      <c r="G23" s="2">
        <f t="shared" si="3"/>
        <v>5.6568542494923806</v>
      </c>
      <c r="H23" s="2">
        <f t="shared" si="4"/>
        <v>1.4142135623730951</v>
      </c>
      <c r="I23" s="2">
        <f t="shared" si="5"/>
        <v>0.70710678118654757</v>
      </c>
      <c r="J23" s="2">
        <f t="shared" si="6"/>
        <v>13.435028842544403</v>
      </c>
    </row>
    <row r="24" spans="1:10" x14ac:dyDescent="0.25">
      <c r="A24" s="6">
        <v>45737</v>
      </c>
      <c r="B24" s="2">
        <f t="shared" si="0"/>
        <v>45</v>
      </c>
      <c r="C24" s="2">
        <f>AVERAGE(D12:E12)</f>
        <v>54</v>
      </c>
      <c r="D24" s="2">
        <f t="shared" si="1"/>
        <v>88.5</v>
      </c>
      <c r="E24" s="2">
        <f t="shared" si="2"/>
        <v>17.5</v>
      </c>
      <c r="G24" s="2">
        <f t="shared" si="3"/>
        <v>5.6568542494923806</v>
      </c>
      <c r="H24" s="2">
        <f t="shared" si="4"/>
        <v>1.4142135623730951</v>
      </c>
      <c r="I24" s="2">
        <f t="shared" si="5"/>
        <v>0.70710678118654757</v>
      </c>
      <c r="J24" s="2">
        <f t="shared" si="6"/>
        <v>13.435028842544403</v>
      </c>
    </row>
    <row r="25" spans="1:10" x14ac:dyDescent="0.25">
      <c r="A25" s="1"/>
    </row>
    <row r="26" spans="1:10" x14ac:dyDescent="0.25">
      <c r="A26" s="8" t="s">
        <v>29</v>
      </c>
      <c r="B26" s="7"/>
    </row>
    <row r="27" spans="1:10" x14ac:dyDescent="0.25">
      <c r="A27" s="1"/>
      <c r="B27" t="s">
        <v>14</v>
      </c>
      <c r="C27" t="s">
        <v>15</v>
      </c>
      <c r="D27" t="s">
        <v>17</v>
      </c>
      <c r="G27" t="s">
        <v>18</v>
      </c>
      <c r="H27" t="s">
        <v>19</v>
      </c>
    </row>
    <row r="28" spans="1:10" x14ac:dyDescent="0.25">
      <c r="A28" s="1" t="s">
        <v>9</v>
      </c>
      <c r="B28">
        <f>SUM(B12:C12)</f>
        <v>90</v>
      </c>
      <c r="C28">
        <f>SUM(200,-B28)</f>
        <v>110</v>
      </c>
      <c r="D28">
        <f>SUM(B28:C28)</f>
        <v>200</v>
      </c>
      <c r="G28">
        <f>(D28*B32)/D32</f>
        <v>102.5</v>
      </c>
      <c r="H28">
        <f>(C32*D28)/D32</f>
        <v>97.5</v>
      </c>
    </row>
    <row r="29" spans="1:10" x14ac:dyDescent="0.25">
      <c r="A29" t="s">
        <v>10</v>
      </c>
      <c r="B29">
        <f>SUM(D12:E12)</f>
        <v>108</v>
      </c>
      <c r="C29">
        <f>SUM(200,-B29)</f>
        <v>92</v>
      </c>
      <c r="D29">
        <f>SUM(B29:C29)</f>
        <v>200</v>
      </c>
      <c r="G29">
        <f>(D29*B32)/D32</f>
        <v>102.5</v>
      </c>
      <c r="H29">
        <f>(C32*D29)/D32</f>
        <v>97.5</v>
      </c>
    </row>
    <row r="30" spans="1:10" x14ac:dyDescent="0.25">
      <c r="A30" s="1" t="s">
        <v>11</v>
      </c>
      <c r="B30">
        <f>SUM(F12:G12)</f>
        <v>177</v>
      </c>
      <c r="C30">
        <f>SUM(200,-B30)</f>
        <v>23</v>
      </c>
      <c r="D30">
        <f>SUM(B30:C30)</f>
        <v>200</v>
      </c>
      <c r="G30">
        <f>(D30*B32)/D32</f>
        <v>102.5</v>
      </c>
      <c r="H30">
        <f>(C32*D30)/D32</f>
        <v>97.5</v>
      </c>
    </row>
    <row r="31" spans="1:10" x14ac:dyDescent="0.25">
      <c r="A31" s="1" t="s">
        <v>12</v>
      </c>
      <c r="B31">
        <f>SUM(H12:I12)</f>
        <v>35</v>
      </c>
      <c r="C31">
        <f>SUM(200,-B31)</f>
        <v>165</v>
      </c>
      <c r="D31">
        <f>SUM(B31:C31)</f>
        <v>200</v>
      </c>
      <c r="G31">
        <f>(B32*D31)/D32</f>
        <v>102.5</v>
      </c>
      <c r="H31">
        <f>(C32*D31)/D32</f>
        <v>97.5</v>
      </c>
    </row>
    <row r="32" spans="1:10" x14ac:dyDescent="0.25">
      <c r="A32" s="1" t="s">
        <v>16</v>
      </c>
      <c r="B32">
        <f>SUM(B12:I12)</f>
        <v>410</v>
      </c>
      <c r="C32">
        <f>SUM(800,-B32)</f>
        <v>390</v>
      </c>
      <c r="D32">
        <f>SUM(B32:C32)</f>
        <v>800</v>
      </c>
    </row>
    <row r="34" spans="1:4" x14ac:dyDescent="0.25">
      <c r="B34" t="s">
        <v>20</v>
      </c>
      <c r="C34" t="s">
        <v>21</v>
      </c>
      <c r="D34" t="s">
        <v>17</v>
      </c>
    </row>
    <row r="35" spans="1:4" x14ac:dyDescent="0.25">
      <c r="A35" s="1" t="s">
        <v>9</v>
      </c>
      <c r="B35">
        <f t="shared" ref="B35:C38" si="7">((B28-G28)*(B28-G28))/G28</f>
        <v>1.524390243902439</v>
      </c>
      <c r="C35">
        <f t="shared" si="7"/>
        <v>1.6025641025641026</v>
      </c>
      <c r="D35">
        <f>SUM(B35:C35)</f>
        <v>3.1269543464665417</v>
      </c>
    </row>
    <row r="36" spans="1:4" x14ac:dyDescent="0.25">
      <c r="A36" t="s">
        <v>10</v>
      </c>
      <c r="B36">
        <f t="shared" si="7"/>
        <v>0.29512195121951218</v>
      </c>
      <c r="C36">
        <f t="shared" si="7"/>
        <v>0.31025641025641026</v>
      </c>
      <c r="D36">
        <f>SUM(B36:C36)</f>
        <v>0.6053783614759225</v>
      </c>
    </row>
    <row r="37" spans="1:4" x14ac:dyDescent="0.25">
      <c r="A37" s="1" t="s">
        <v>11</v>
      </c>
      <c r="B37">
        <f t="shared" si="7"/>
        <v>54.148780487804878</v>
      </c>
      <c r="C37">
        <f t="shared" si="7"/>
        <v>56.925641025641028</v>
      </c>
      <c r="D37">
        <f>SUM(B37:C37)</f>
        <v>111.07442151344591</v>
      </c>
    </row>
    <row r="38" spans="1:4" x14ac:dyDescent="0.25">
      <c r="A38" s="1" t="s">
        <v>12</v>
      </c>
      <c r="B38">
        <f t="shared" si="7"/>
        <v>44.451219512195124</v>
      </c>
      <c r="C38">
        <f t="shared" si="7"/>
        <v>46.730769230769234</v>
      </c>
      <c r="D38">
        <f>SUM(B38:C38)</f>
        <v>91.181988742964364</v>
      </c>
    </row>
    <row r="39" spans="1:4" x14ac:dyDescent="0.25">
      <c r="A39" s="1" t="s">
        <v>17</v>
      </c>
      <c r="D39">
        <f>SUM(D35:D38)</f>
        <v>205.98874296435275</v>
      </c>
    </row>
    <row r="41" spans="1:4" x14ac:dyDescent="0.25">
      <c r="A41" s="1" t="s">
        <v>22</v>
      </c>
      <c r="B41">
        <f>(2-1)*(4-1)</f>
        <v>3</v>
      </c>
    </row>
    <row r="42" spans="1:4" x14ac:dyDescent="0.25">
      <c r="A42" s="1" t="s">
        <v>23</v>
      </c>
      <c r="B42">
        <f>0.05</f>
        <v>0.05</v>
      </c>
    </row>
    <row r="43" spans="1:4" x14ac:dyDescent="0.25">
      <c r="A43" s="1" t="s">
        <v>24</v>
      </c>
      <c r="B43">
        <f>7.815</f>
        <v>7.8150000000000004</v>
      </c>
    </row>
    <row r="44" spans="1:4" x14ac:dyDescent="0.25">
      <c r="A44" s="1" t="s">
        <v>25</v>
      </c>
      <c r="B44">
        <f>D39</f>
        <v>205.98874296435275</v>
      </c>
    </row>
    <row r="45" spans="1:4" x14ac:dyDescent="0.25">
      <c r="B45" s="7" t="s">
        <v>26</v>
      </c>
    </row>
    <row r="46" spans="1:4" x14ac:dyDescent="0.25">
      <c r="A46" s="8" t="s">
        <v>27</v>
      </c>
      <c r="B46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86A1-51DC-47CB-935E-6D5072FECE19}">
  <dimension ref="A1"/>
  <sheetViews>
    <sheetView workbookViewId="0">
      <selection activeCell="P14" sqref="P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F710-86B7-44F7-80F7-50EF3411136C}">
  <dimension ref="A1:I12"/>
  <sheetViews>
    <sheetView workbookViewId="0">
      <selection activeCell="C6" sqref="C6"/>
    </sheetView>
  </sheetViews>
  <sheetFormatPr defaultRowHeight="15" x14ac:dyDescent="0.25"/>
  <cols>
    <col min="1" max="1" width="10.140625" bestFit="1" customWidth="1"/>
  </cols>
  <sheetData>
    <row r="1" spans="1: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6">
        <v>45724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</row>
    <row r="3" spans="1:9" x14ac:dyDescent="0.25">
      <c r="A3" s="6">
        <v>45725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</row>
    <row r="4" spans="1:9" x14ac:dyDescent="0.25">
      <c r="A4" s="6">
        <v>45726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 x14ac:dyDescent="0.25">
      <c r="A5" s="6">
        <v>45727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5">
      <c r="A6" s="6">
        <v>45728</v>
      </c>
      <c r="B6" s="2">
        <v>2</v>
      </c>
      <c r="C6" s="2">
        <v>6</v>
      </c>
      <c r="D6" s="2">
        <v>5</v>
      </c>
      <c r="E6" s="2">
        <v>6</v>
      </c>
      <c r="F6" s="2">
        <v>5</v>
      </c>
      <c r="G6" s="2">
        <v>11</v>
      </c>
      <c r="H6" s="2">
        <v>1</v>
      </c>
      <c r="I6" s="2">
        <v>0</v>
      </c>
    </row>
    <row r="7" spans="1:9" x14ac:dyDescent="0.25">
      <c r="A7" s="6">
        <v>45729</v>
      </c>
      <c r="B7" s="2">
        <v>4</v>
      </c>
      <c r="C7" s="2">
        <v>13</v>
      </c>
      <c r="D7" s="2">
        <v>17</v>
      </c>
      <c r="E7" s="2">
        <v>20</v>
      </c>
      <c r="F7" s="2">
        <v>23</v>
      </c>
      <c r="G7" s="2">
        <v>48</v>
      </c>
      <c r="H7" s="2">
        <v>1</v>
      </c>
      <c r="I7" s="2">
        <v>5</v>
      </c>
    </row>
    <row r="8" spans="1:9" x14ac:dyDescent="0.25">
      <c r="A8" s="6">
        <v>45730</v>
      </c>
      <c r="B8" s="2">
        <v>12</v>
      </c>
      <c r="C8" s="2">
        <v>29</v>
      </c>
      <c r="D8" s="2">
        <v>35</v>
      </c>
      <c r="E8" s="2">
        <v>36</v>
      </c>
      <c r="F8" s="2">
        <v>51</v>
      </c>
      <c r="G8" s="2">
        <v>53</v>
      </c>
      <c r="H8" s="2">
        <v>4</v>
      </c>
      <c r="I8" s="2">
        <v>11</v>
      </c>
    </row>
    <row r="9" spans="1:9" x14ac:dyDescent="0.25">
      <c r="A9" s="6">
        <v>45733</v>
      </c>
      <c r="B9" s="2">
        <v>16</v>
      </c>
      <c r="C9" s="3">
        <v>29</v>
      </c>
      <c r="D9" s="2">
        <v>36</v>
      </c>
      <c r="E9" s="4">
        <v>42</v>
      </c>
      <c r="F9" s="2">
        <v>68</v>
      </c>
      <c r="G9" s="2">
        <v>69</v>
      </c>
      <c r="H9" s="2">
        <v>5</v>
      </c>
      <c r="I9" s="3">
        <v>11</v>
      </c>
    </row>
    <row r="10" spans="1:9" x14ac:dyDescent="0.25">
      <c r="A10" s="6">
        <v>45734</v>
      </c>
      <c r="B10" s="3">
        <v>28</v>
      </c>
      <c r="C10" s="3">
        <v>37</v>
      </c>
      <c r="D10" s="3">
        <v>42</v>
      </c>
      <c r="E10" s="3">
        <v>46</v>
      </c>
      <c r="F10" s="3">
        <v>79</v>
      </c>
      <c r="G10" s="3">
        <v>75</v>
      </c>
      <c r="H10" s="3">
        <v>6</v>
      </c>
      <c r="I10" s="3">
        <v>18</v>
      </c>
    </row>
    <row r="11" spans="1:9" x14ac:dyDescent="0.25">
      <c r="A11" s="6">
        <v>45736</v>
      </c>
      <c r="B11" s="2">
        <v>41</v>
      </c>
      <c r="C11" s="2">
        <v>49</v>
      </c>
      <c r="D11" s="2">
        <v>53</v>
      </c>
      <c r="E11" s="2">
        <v>55</v>
      </c>
      <c r="F11" s="2">
        <v>89</v>
      </c>
      <c r="G11" s="2">
        <v>88</v>
      </c>
      <c r="H11" s="2">
        <v>8</v>
      </c>
      <c r="I11" s="2">
        <v>27</v>
      </c>
    </row>
    <row r="12" spans="1:9" x14ac:dyDescent="0.25">
      <c r="A12" s="6">
        <v>45737</v>
      </c>
      <c r="B12" s="3">
        <v>41</v>
      </c>
      <c r="C12" s="3">
        <v>49</v>
      </c>
      <c r="D12" s="3">
        <v>53</v>
      </c>
      <c r="E12" s="3">
        <v>55</v>
      </c>
      <c r="F12" s="3">
        <v>89</v>
      </c>
      <c r="G12" s="3">
        <v>88</v>
      </c>
      <c r="H12" s="3">
        <v>8</v>
      </c>
      <c r="I12" s="3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5C37F647389C4B88EA450BDCABAC39" ma:contentTypeVersion="13" ma:contentTypeDescription="Utwórz nowy dokument." ma:contentTypeScope="" ma:versionID="0c3810d0874d8fdcc7e86ad11dd1d8f0">
  <xsd:schema xmlns:xsd="http://www.w3.org/2001/XMLSchema" xmlns:xs="http://www.w3.org/2001/XMLSchema" xmlns:p="http://schemas.microsoft.com/office/2006/metadata/properties" xmlns:ns2="b25503a7-ee4e-461e-a51d-af053f405460" xmlns:ns3="a96677b5-9a29-4281-9d0c-08cdcc452109" targetNamespace="http://schemas.microsoft.com/office/2006/metadata/properties" ma:root="true" ma:fieldsID="a845dc878aeece5d0223cb0695f8127b" ns2:_="" ns3:_="">
    <xsd:import namespace="b25503a7-ee4e-461e-a51d-af053f405460"/>
    <xsd:import namespace="a96677b5-9a29-4281-9d0c-08cdcc452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503a7-ee4e-461e-a51d-af053f405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5634325-d039-41dc-99c7-b64990dd2c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677b5-9a29-4281-9d0c-08cdcc4521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868d480-b7ba-4bb4-b637-a2f3abd30bb3}" ma:internalName="TaxCatchAll" ma:showField="CatchAllData" ma:web="a96677b5-9a29-4281-9d0c-08cdcc452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6677b5-9a29-4281-9d0c-08cdcc452109" xsi:nil="true"/>
    <lcf76f155ced4ddcb4097134ff3c332f xmlns="b25503a7-ee4e-461e-a51d-af053f4054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FFFC6D-AC15-4D46-9490-EF995B80EDBC}"/>
</file>

<file path=customXml/itemProps2.xml><?xml version="1.0" encoding="utf-8"?>
<ds:datastoreItem xmlns:ds="http://schemas.openxmlformats.org/officeDocument/2006/customXml" ds:itemID="{88D8A865-B12C-4962-A7A0-2A9D158CC8F1}"/>
</file>

<file path=customXml/itemProps3.xml><?xml version="1.0" encoding="utf-8"?>
<ds:datastoreItem xmlns:ds="http://schemas.openxmlformats.org/officeDocument/2006/customXml" ds:itemID="{7C8216FA-430C-409F-8054-689102EB3E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P</dc:creator>
  <cp:lastModifiedBy>Ola P</cp:lastModifiedBy>
  <dcterms:created xsi:type="dcterms:W3CDTF">2025-03-30T08:13:57Z</dcterms:created>
  <dcterms:modified xsi:type="dcterms:W3CDTF">2025-04-01T18:56:46Z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0x010100735C37F647389C4B88EA450BDCABAC39</vt:lpwstr>
  </property>
</Properties>
</file>